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aice\Desktop\LANCAMENTO NO WEBSITE - DRE -DETA-2024\"/>
    </mc:Choice>
  </mc:AlternateContent>
  <bookViews>
    <workbookView xWindow="0" yWindow="0" windowWidth="10125" windowHeight="795" activeTab="1"/>
  </bookViews>
  <sheets>
    <sheet name="Evolução do Transporte Aéreo" sheetId="1" r:id="rId1"/>
    <sheet name="Projecção do Transporte Aére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2" l="1"/>
  <c r="O29" i="2"/>
  <c r="O18" i="2"/>
  <c r="O19" i="2"/>
  <c r="E18" i="2"/>
  <c r="E19" i="2"/>
  <c r="E28" i="2"/>
  <c r="E29" i="2"/>
  <c r="M49" i="2"/>
  <c r="M50" i="2"/>
  <c r="E49" i="2"/>
  <c r="E50" i="2"/>
  <c r="M48" i="2" l="1"/>
  <c r="M47" i="2"/>
  <c r="M46" i="2"/>
  <c r="E48" i="2"/>
  <c r="E47" i="2"/>
  <c r="E46" i="2"/>
  <c r="L51" i="2" l="1"/>
  <c r="L52" i="2" s="1"/>
  <c r="G47" i="2"/>
  <c r="H47" i="2" s="1"/>
  <c r="D28" i="1"/>
  <c r="D29" i="1"/>
  <c r="D30" i="1"/>
  <c r="D31" i="1"/>
  <c r="D32" i="1"/>
  <c r="D33" i="1"/>
  <c r="D34" i="1"/>
  <c r="D27" i="1"/>
  <c r="D16" i="1"/>
  <c r="D17" i="1"/>
  <c r="D18" i="1"/>
  <c r="D19" i="1"/>
  <c r="D20" i="1"/>
  <c r="D21" i="1"/>
  <c r="D22" i="1"/>
  <c r="D15" i="1"/>
  <c r="E26" i="2"/>
  <c r="E27" i="2"/>
  <c r="E25" i="2"/>
  <c r="E16" i="2"/>
  <c r="E17" i="2"/>
  <c r="E15" i="2"/>
  <c r="L5" i="2" l="1"/>
  <c r="L6" i="2" s="1"/>
  <c r="E31" i="2"/>
  <c r="E32" i="2" s="1"/>
  <c r="D21" i="2"/>
  <c r="E21" i="2" s="1"/>
  <c r="O16" i="2"/>
  <c r="O17" i="2"/>
  <c r="O25" i="2"/>
  <c r="O26" i="2"/>
  <c r="O27" i="2"/>
  <c r="I52" i="2" l="1"/>
  <c r="J52" i="2" s="1"/>
  <c r="P28" i="1"/>
  <c r="P29" i="1"/>
  <c r="P30" i="1"/>
  <c r="P31" i="1"/>
  <c r="P32" i="1"/>
  <c r="P33" i="1"/>
  <c r="P34" i="1"/>
  <c r="P27" i="1"/>
</calcChain>
</file>

<file path=xl/sharedStrings.xml><?xml version="1.0" encoding="utf-8"?>
<sst xmlns="http://schemas.openxmlformats.org/spreadsheetml/2006/main" count="51" uniqueCount="19">
  <si>
    <t>Ano</t>
  </si>
  <si>
    <t>Passageiros Transportados</t>
  </si>
  <si>
    <t>Carga Transportada em Tons</t>
  </si>
  <si>
    <t>2014</t>
  </si>
  <si>
    <t>2015</t>
  </si>
  <si>
    <t>2016</t>
  </si>
  <si>
    <t>Variação</t>
  </si>
  <si>
    <t>-</t>
  </si>
  <si>
    <t>P-Km 10⁶</t>
  </si>
  <si>
    <t>T-km 10⁶</t>
  </si>
  <si>
    <t>Evolução Histórica de Transporte Aéreo nos ultímos 5 Anos</t>
  </si>
  <si>
    <t>Passageiros</t>
  </si>
  <si>
    <t>Carga (Tons)</t>
  </si>
  <si>
    <t>NB:</t>
  </si>
  <si>
    <r>
      <t xml:space="preserve">Este crescimento foi influenciado pela </t>
    </r>
    <r>
      <rPr>
        <sz val="12"/>
        <color theme="1"/>
        <rFont val="Arial Narrow"/>
        <family val="2"/>
      </rPr>
      <t xml:space="preserve">Retoma de actividades a acompanhar o alívio das restrições devido a pandemia de Covid-19, comparando ao mesmo período do ano anterior e a reabertura de rotas e aumento de frequências em face de um ambiente mais favorável em termos de tráfego (ex. Maputo-Johannesburg, Maputo-Harare, Maputo-Nacala, Maputo-Vilanculos, Beira-Vilanculos), índice de pontualidade e nº de frequências de voos; </t>
    </r>
  </si>
  <si>
    <t>Aeronaves</t>
  </si>
  <si>
    <t>Sobrevoos</t>
  </si>
  <si>
    <t>Projecção de Transporte Aéreo para proxímos 5 Anos</t>
  </si>
  <si>
    <r>
      <t xml:space="preserve">Factores que concorrem para o crescimento do transporte Aéreo nos proxímos anos:
• </t>
    </r>
    <r>
      <rPr>
        <sz val="12"/>
        <color theme="1"/>
        <rFont val="Arial Narrow"/>
        <family val="2"/>
      </rPr>
      <t>As melhorias das condições aeroportuárias associadas com a capacidade dos aeroportos dos destinos actuais e potenciais de lazer turístico, como Vilanculos, Inhambane, Chimoio, Ponta do Ouro; 
• O aumento dos esforços para os mercados de maior valor e os procedimentos envolvidos na obtenção de um visto;</t>
    </r>
    <r>
      <rPr>
        <b/>
        <sz val="12"/>
        <color theme="1"/>
        <rFont val="Arial Narrow"/>
        <family val="2"/>
      </rPr>
      <t xml:space="preserve">
-</t>
    </r>
    <r>
      <rPr>
        <sz val="12"/>
        <color theme="1"/>
        <rFont val="Arial Narrow"/>
        <family val="2"/>
      </rPr>
      <t xml:space="preserve"> Ao aumento das encomendas;
</t>
    </r>
    <r>
      <rPr>
        <b/>
        <sz val="12"/>
        <color theme="1"/>
        <rFont val="Arial Narrow"/>
        <family val="2"/>
      </rPr>
      <t>-</t>
    </r>
    <r>
      <rPr>
        <sz val="12"/>
        <color theme="1"/>
        <rFont val="Arial Narrow"/>
        <family val="2"/>
      </rPr>
      <t xml:space="preserve"> Redução de taxas que duplicavam o custo de despacho de Carga.</t>
    </r>
    <r>
      <rPr>
        <b/>
        <sz val="12"/>
        <color theme="1"/>
        <rFont val="Arial Narrow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</si>
</sst>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0.0%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0"/>
      <name val="Arial Narrow"/>
      <family val="2"/>
    </font>
    <font>
      <sz val="10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0"/>
      <name val="Arial Narrow"/>
      <family val="2"/>
    </font>
    <font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2" fillId="0" borderId="13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65" fontId="2" fillId="0" borderId="10" xfId="1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165" fontId="2" fillId="0" borderId="10" xfId="1" applyNumberFormat="1" applyFont="1" applyBorder="1"/>
    <xf numFmtId="165" fontId="2" fillId="0" borderId="12" xfId="1" applyNumberFormat="1" applyFont="1" applyBorder="1"/>
    <xf numFmtId="0" fontId="3" fillId="0" borderId="19" xfId="0" applyFont="1" applyBorder="1" applyAlignment="1">
      <alignment horizontal="center" vertical="center" wrapText="1"/>
    </xf>
    <xf numFmtId="3" fontId="2" fillId="0" borderId="20" xfId="0" applyNumberFormat="1" applyFont="1" applyBorder="1"/>
    <xf numFmtId="164" fontId="2" fillId="0" borderId="20" xfId="0" applyNumberFormat="1" applyFont="1" applyBorder="1"/>
    <xf numFmtId="0" fontId="3" fillId="0" borderId="7" xfId="0" applyFont="1" applyBorder="1" applyAlignment="1">
      <alignment vertical="center"/>
    </xf>
    <xf numFmtId="0" fontId="2" fillId="0" borderId="16" xfId="0" applyFont="1" applyBorder="1"/>
    <xf numFmtId="3" fontId="2" fillId="0" borderId="22" xfId="0" applyNumberFormat="1" applyFont="1" applyBorder="1"/>
    <xf numFmtId="9" fontId="2" fillId="0" borderId="10" xfId="1" applyFont="1" applyBorder="1"/>
    <xf numFmtId="9" fontId="2" fillId="0" borderId="12" xfId="1" applyFont="1" applyBorder="1"/>
    <xf numFmtId="164" fontId="2" fillId="0" borderId="22" xfId="0" applyNumberFormat="1" applyFont="1" applyBorder="1"/>
    <xf numFmtId="0" fontId="6" fillId="0" borderId="0" xfId="0" applyFont="1"/>
    <xf numFmtId="0" fontId="6" fillId="0" borderId="0" xfId="0" applyFont="1" applyAlignment="1"/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6" fillId="0" borderId="16" xfId="0" applyFont="1" applyBorder="1"/>
    <xf numFmtId="3" fontId="6" fillId="0" borderId="18" xfId="0" applyNumberFormat="1" applyFont="1" applyBorder="1"/>
    <xf numFmtId="3" fontId="6" fillId="0" borderId="17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right"/>
    </xf>
    <xf numFmtId="166" fontId="6" fillId="0" borderId="5" xfId="0" applyNumberFormat="1" applyFont="1" applyBorder="1" applyAlignment="1">
      <alignment horizontal="right"/>
    </xf>
    <xf numFmtId="9" fontId="6" fillId="0" borderId="14" xfId="1" applyFont="1" applyBorder="1" applyAlignment="1">
      <alignment horizontal="center"/>
    </xf>
    <xf numFmtId="0" fontId="6" fillId="0" borderId="9" xfId="0" applyFont="1" applyBorder="1"/>
    <xf numFmtId="3" fontId="6" fillId="0" borderId="1" xfId="0" applyNumberFormat="1" applyFont="1" applyBorder="1"/>
    <xf numFmtId="165" fontId="6" fillId="0" borderId="10" xfId="1" applyNumberFormat="1" applyFont="1" applyBorder="1"/>
    <xf numFmtId="0" fontId="6" fillId="0" borderId="9" xfId="0" applyFont="1" applyBorder="1" applyAlignment="1">
      <alignment horizontal="right"/>
    </xf>
    <xf numFmtId="166" fontId="6" fillId="0" borderId="1" xfId="0" applyNumberFormat="1" applyFont="1" applyBorder="1" applyAlignment="1">
      <alignment horizontal="right"/>
    </xf>
    <xf numFmtId="165" fontId="6" fillId="0" borderId="10" xfId="1" applyNumberFormat="1" applyFont="1" applyBorder="1" applyAlignment="1">
      <alignment horizontal="right"/>
    </xf>
    <xf numFmtId="165" fontId="6" fillId="0" borderId="0" xfId="1" applyNumberFormat="1" applyFont="1"/>
    <xf numFmtId="0" fontId="6" fillId="0" borderId="9" xfId="0" applyFont="1" applyFill="1" applyBorder="1"/>
    <xf numFmtId="3" fontId="6" fillId="0" borderId="1" xfId="0" applyNumberFormat="1" applyFont="1" applyFill="1" applyBorder="1"/>
    <xf numFmtId="166" fontId="6" fillId="0" borderId="1" xfId="0" applyNumberFormat="1" applyFont="1" applyBorder="1"/>
    <xf numFmtId="0" fontId="6" fillId="0" borderId="11" xfId="0" applyFont="1" applyFill="1" applyBorder="1"/>
    <xf numFmtId="3" fontId="6" fillId="0" borderId="15" xfId="0" applyNumberFormat="1" applyFont="1" applyFill="1" applyBorder="1"/>
    <xf numFmtId="0" fontId="6" fillId="0" borderId="11" xfId="0" applyFont="1" applyBorder="1" applyAlignment="1">
      <alignment horizontal="right"/>
    </xf>
    <xf numFmtId="166" fontId="6" fillId="0" borderId="15" xfId="0" applyNumberFormat="1" applyFont="1" applyBorder="1"/>
    <xf numFmtId="165" fontId="6" fillId="0" borderId="12" xfId="1" applyNumberFormat="1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64" fontId="6" fillId="0" borderId="18" xfId="0" applyNumberFormat="1" applyFont="1" applyBorder="1"/>
    <xf numFmtId="164" fontId="6" fillId="0" borderId="17" xfId="0" applyNumberFormat="1" applyFont="1" applyBorder="1" applyAlignment="1">
      <alignment horizontal="center" vertical="center"/>
    </xf>
    <xf numFmtId="166" fontId="6" fillId="0" borderId="5" xfId="0" applyNumberFormat="1" applyFont="1" applyBorder="1"/>
    <xf numFmtId="0" fontId="6" fillId="0" borderId="14" xfId="0" applyFont="1" applyBorder="1" applyAlignment="1">
      <alignment horizontal="center"/>
    </xf>
    <xf numFmtId="164" fontId="6" fillId="0" borderId="1" xfId="0" applyNumberFormat="1" applyFont="1" applyBorder="1"/>
    <xf numFmtId="164" fontId="6" fillId="0" borderId="1" xfId="0" applyNumberFormat="1" applyFont="1" applyFill="1" applyBorder="1"/>
    <xf numFmtId="0" fontId="6" fillId="0" borderId="11" xfId="0" applyFont="1" applyBorder="1"/>
    <xf numFmtId="0" fontId="2" fillId="0" borderId="17" xfId="0" applyFont="1" applyBorder="1" applyAlignment="1">
      <alignment horizontal="center"/>
    </xf>
    <xf numFmtId="9" fontId="2" fillId="0" borderId="0" xfId="0" applyNumberFormat="1" applyFont="1"/>
    <xf numFmtId="9" fontId="2" fillId="0" borderId="0" xfId="1" applyFont="1"/>
    <xf numFmtId="43" fontId="2" fillId="0" borderId="1" xfId="3" applyFont="1" applyBorder="1"/>
    <xf numFmtId="43" fontId="2" fillId="0" borderId="15" xfId="3" applyFont="1" applyBorder="1"/>
    <xf numFmtId="0" fontId="2" fillId="0" borderId="33" xfId="0" applyFont="1" applyBorder="1"/>
    <xf numFmtId="3" fontId="2" fillId="0" borderId="34" xfId="0" applyNumberFormat="1" applyFont="1" applyBorder="1"/>
    <xf numFmtId="9" fontId="2" fillId="0" borderId="35" xfId="1" applyFont="1" applyBorder="1"/>
    <xf numFmtId="0" fontId="2" fillId="0" borderId="0" xfId="0" applyFont="1" applyBorder="1"/>
    <xf numFmtId="3" fontId="2" fillId="0" borderId="1" xfId="0" applyNumberFormat="1" applyFont="1" applyBorder="1"/>
    <xf numFmtId="0" fontId="2" fillId="0" borderId="23" xfId="0" applyFont="1" applyBorder="1"/>
    <xf numFmtId="3" fontId="2" fillId="0" borderId="18" xfId="0" applyNumberFormat="1" applyFont="1" applyBorder="1"/>
    <xf numFmtId="0" fontId="2" fillId="0" borderId="11" xfId="0" applyFont="1" applyBorder="1"/>
    <xf numFmtId="0" fontId="2" fillId="0" borderId="15" xfId="0" applyFont="1" applyBorder="1"/>
    <xf numFmtId="165" fontId="2" fillId="0" borderId="35" xfId="1" applyNumberFormat="1" applyFont="1" applyBorder="1"/>
    <xf numFmtId="164" fontId="2" fillId="0" borderId="34" xfId="0" applyNumberFormat="1" applyFont="1" applyBorder="1"/>
    <xf numFmtId="164" fontId="2" fillId="0" borderId="1" xfId="0" applyNumberFormat="1" applyFont="1" applyBorder="1"/>
    <xf numFmtId="4" fontId="2" fillId="0" borderId="36" xfId="0" applyNumberFormat="1" applyFont="1" applyBorder="1" applyAlignment="1">
      <alignment horizontal="right"/>
    </xf>
    <xf numFmtId="165" fontId="2" fillId="0" borderId="35" xfId="1" applyNumberFormat="1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43" fontId="2" fillId="0" borderId="36" xfId="3" applyFont="1" applyBorder="1"/>
    <xf numFmtId="3" fontId="2" fillId="0" borderId="15" xfId="0" applyNumberFormat="1" applyFont="1" applyBorder="1"/>
    <xf numFmtId="0" fontId="2" fillId="0" borderId="6" xfId="0" applyFont="1" applyBorder="1"/>
    <xf numFmtId="164" fontId="2" fillId="0" borderId="15" xfId="0" applyNumberFormat="1" applyFont="1" applyBorder="1"/>
    <xf numFmtId="0" fontId="2" fillId="0" borderId="16" xfId="0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9" fontId="2" fillId="0" borderId="17" xfId="1" applyFont="1" applyBorder="1" applyAlignment="1">
      <alignment horizontal="center"/>
    </xf>
    <xf numFmtId="43" fontId="2" fillId="0" borderId="18" xfId="3" applyFont="1" applyBorder="1"/>
    <xf numFmtId="0" fontId="2" fillId="0" borderId="11" xfId="0" applyFont="1" applyBorder="1" applyAlignment="1">
      <alignment horizontal="right"/>
    </xf>
    <xf numFmtId="0" fontId="6" fillId="0" borderId="33" xfId="0" applyFont="1" applyBorder="1"/>
    <xf numFmtId="164" fontId="6" fillId="0" borderId="36" xfId="0" applyNumberFormat="1" applyFont="1" applyFill="1" applyBorder="1"/>
    <xf numFmtId="165" fontId="6" fillId="0" borderId="35" xfId="1" applyNumberFormat="1" applyFont="1" applyBorder="1"/>
    <xf numFmtId="0" fontId="6" fillId="0" borderId="15" xfId="0" applyFont="1" applyBorder="1"/>
    <xf numFmtId="0" fontId="6" fillId="0" borderId="12" xfId="0" applyFont="1" applyBorder="1"/>
    <xf numFmtId="0" fontId="9" fillId="0" borderId="0" xfId="0" applyFont="1"/>
    <xf numFmtId="9" fontId="9" fillId="0" borderId="0" xfId="0" applyNumberFormat="1" applyFont="1"/>
    <xf numFmtId="9" fontId="9" fillId="0" borderId="0" xfId="1" applyFont="1"/>
    <xf numFmtId="165" fontId="9" fillId="0" borderId="0" xfId="1" applyNumberFormat="1" applyFont="1"/>
    <xf numFmtId="165" fontId="2" fillId="0" borderId="12" xfId="1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3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0" borderId="29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pt-PT"/>
              <a:t>Evolução do Tráfego de Passageiros</a:t>
            </a:r>
          </a:p>
        </c:rich>
      </c:tx>
      <c:layout>
        <c:manualLayout>
          <c:xMode val="edge"/>
          <c:yMode val="edge"/>
          <c:x val="0.34655553625983632"/>
          <c:y val="4.7058823529411764E-2"/>
        </c:manualLayout>
      </c:layout>
      <c:overlay val="0"/>
      <c:spPr>
        <a:solidFill>
          <a:schemeClr val="accent3"/>
        </a:solidFill>
        <a:ln w="25400" cap="flat" cmpd="sng" algn="ctr">
          <a:solidFill>
            <a:schemeClr val="accent3">
              <a:shade val="50000"/>
            </a:scheme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889974030310926"/>
          <c:y val="0.3008202842569207"/>
          <c:w val="0.82997181310958856"/>
          <c:h val="0.40029340438909017"/>
        </c:manualLayout>
      </c:layout>
      <c:lineChart>
        <c:grouping val="standard"/>
        <c:varyColors val="0"/>
        <c:ser>
          <c:idx val="0"/>
          <c:order val="0"/>
          <c:tx>
            <c:strRef>
              <c:f>'Evolução do Transporte Aéreo'!$C$13</c:f>
              <c:strCache>
                <c:ptCount val="1"/>
                <c:pt idx="0">
                  <c:v>Passageiros Transportados</c:v>
                </c:pt>
              </c:strCache>
            </c:strRef>
          </c:tx>
          <c:marker>
            <c:symbol val="none"/>
          </c:marker>
          <c:dLbls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'Evolução do Transporte Aéreo'!$B$18:$B$22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'Evolução do Transporte Aéreo'!$C$18:$C$22</c:f>
              <c:numCache>
                <c:formatCode>#,##0</c:formatCode>
                <c:ptCount val="5"/>
                <c:pt idx="0">
                  <c:v>1922571</c:v>
                </c:pt>
                <c:pt idx="1">
                  <c:v>2174691</c:v>
                </c:pt>
                <c:pt idx="2">
                  <c:v>1044364</c:v>
                </c:pt>
                <c:pt idx="3">
                  <c:v>1279150</c:v>
                </c:pt>
                <c:pt idx="4">
                  <c:v>1658962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FD-4CC0-98D2-74AF04EDB2C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336203440"/>
        <c:axId val="-1336199088"/>
      </c:lineChart>
      <c:catAx>
        <c:axId val="-133620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-1336199088"/>
        <c:crosses val="autoZero"/>
        <c:auto val="1"/>
        <c:lblAlgn val="ctr"/>
        <c:lblOffset val="100"/>
        <c:noMultiLvlLbl val="0"/>
      </c:catAx>
      <c:valAx>
        <c:axId val="-1336199088"/>
        <c:scaling>
          <c:orientation val="minMax"/>
          <c:max val="22000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PT"/>
          </a:p>
        </c:txPr>
        <c:crossAx val="-1336203440"/>
        <c:crosses val="autoZero"/>
        <c:crossBetween val="between"/>
      </c:valAx>
      <c:spPr>
        <a:solidFill>
          <a:sysClr val="window" lastClr="FFFFFF"/>
        </a:solidFill>
      </c:spPr>
    </c:plotArea>
    <c:legend>
      <c:legendPos val="b"/>
      <c:layout>
        <c:manualLayout>
          <c:xMode val="edge"/>
          <c:yMode val="edge"/>
          <c:x val="0.28643258558882928"/>
          <c:y val="0.87702284362743632"/>
          <c:w val="0.42713482882234155"/>
          <c:h val="9.2930151791862523E-2"/>
        </c:manualLayout>
      </c:layout>
      <c:overlay val="0"/>
      <c:spPr>
        <a:solidFill>
          <a:sysClr val="window" lastClr="FFFFFF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ysClr val="window" lastClr="FFFFFF"/>
      </a:solidFill>
      <a:prstDash val="solid"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100" b="0" i="0" u="none" strike="noStrike" baseline="0">
          <a:solidFill>
            <a:sysClr val="windowText" lastClr="000000"/>
          </a:solidFill>
          <a:latin typeface="Arial Narrow" panose="020B0606020202030204" pitchFamily="34" charset="0"/>
          <a:ea typeface="Trebuchet MS"/>
          <a:cs typeface="Trebuchet MS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Projecção de Sobrevoos</a:t>
            </a:r>
          </a:p>
        </c:rich>
      </c:tx>
      <c:layout/>
      <c:overlay val="0"/>
      <c:spPr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'Projecção do Transporte Aéreo'!$L$44</c:f>
              <c:strCache>
                <c:ptCount val="1"/>
                <c:pt idx="0">
                  <c:v>Sobrevoos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2327044025157258E-2"/>
                  <c:y val="-9.0614886731391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301886792452831E-2"/>
                  <c:y val="-0.110032362459546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339622641510593E-3"/>
                  <c:y val="-9.7087378640776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33962264150943E-3"/>
                  <c:y val="-0.10355987055016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'Projecção do Transporte Aéreo'!$K$45:$K$50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'Projecção do Transporte Aéreo'!$L$45:$L$50</c:f>
              <c:numCache>
                <c:formatCode>#,##0</c:formatCode>
                <c:ptCount val="6"/>
                <c:pt idx="0">
                  <c:v>22348</c:v>
                </c:pt>
                <c:pt idx="1">
                  <c:v>24587</c:v>
                </c:pt>
                <c:pt idx="2">
                  <c:v>25632</c:v>
                </c:pt>
                <c:pt idx="3">
                  <c:v>25886</c:v>
                </c:pt>
                <c:pt idx="4">
                  <c:v>26325</c:v>
                </c:pt>
                <c:pt idx="5" formatCode="General">
                  <c:v>26745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36194192"/>
        <c:axId val="-1336193648"/>
      </c:lineChart>
      <c:catAx>
        <c:axId val="-133619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PT"/>
          </a:p>
        </c:txPr>
        <c:crossAx val="-1336193648"/>
        <c:crosses val="autoZero"/>
        <c:auto val="1"/>
        <c:lblAlgn val="ctr"/>
        <c:lblOffset val="100"/>
        <c:noMultiLvlLbl val="0"/>
      </c:catAx>
      <c:valAx>
        <c:axId val="-13361936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PT"/>
          </a:p>
        </c:txPr>
        <c:crossAx val="-133619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tx1"/>
          </a:solidFill>
          <a:latin typeface="Arial Narrow" panose="020B060602020203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pt-PT"/>
              <a:t>Evolução do Manuseio da Carga (Toneladas)</a:t>
            </a:r>
          </a:p>
        </c:rich>
      </c:tx>
      <c:overlay val="0"/>
      <c:spPr>
        <a:gradFill rotWithShape="1">
          <a:gsLst>
            <a:gs pos="0">
              <a:srgbClr val="5B9BD5">
                <a:shade val="51000"/>
                <a:satMod val="130000"/>
              </a:srgbClr>
            </a:gs>
            <a:gs pos="80000">
              <a:srgbClr val="5B9BD5">
                <a:shade val="93000"/>
                <a:satMod val="130000"/>
              </a:srgbClr>
            </a:gs>
            <a:gs pos="100000">
              <a:srgbClr val="5B9BD5">
                <a:shade val="94000"/>
                <a:satMod val="135000"/>
              </a:srgbClr>
            </a:gs>
          </a:gsLst>
          <a:lin ang="16200000" scaled="0"/>
        </a:gradFill>
        <a:ln w="9525" cap="flat" cmpd="sng" algn="ctr">
          <a:solidFill>
            <a:srgbClr val="5B9BD5">
              <a:shade val="95000"/>
              <a:satMod val="105000"/>
            </a:srgb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solidFill>
          <a:sysClr val="window" lastClr="FFFFFF"/>
        </a:solidFill>
      </c:spPr>
    </c:sideWall>
    <c:backWall>
      <c:thickness val="0"/>
      <c:spPr>
        <a:solidFill>
          <a:sysClr val="window" lastClr="FFFFFF"/>
        </a:solidFill>
      </c:spPr>
    </c:backWall>
    <c:plotArea>
      <c:layout>
        <c:manualLayout>
          <c:layoutTarget val="inner"/>
          <c:xMode val="edge"/>
          <c:yMode val="edge"/>
          <c:x val="0.14718220193360301"/>
          <c:y val="0.17794480235425117"/>
          <c:w val="0.79205670992791799"/>
          <c:h val="0.5693720977185544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'Evolução do Transporte Aéreo'!$C$25</c:f>
              <c:strCache>
                <c:ptCount val="1"/>
                <c:pt idx="0">
                  <c:v>Carga Transportada em Tons</c:v>
                </c:pt>
              </c:strCache>
            </c:strRef>
          </c:tx>
          <c:spPr>
            <a:solidFill>
              <a:srgbClr val="5B9BD5"/>
            </a:solidFill>
          </c:spPr>
          <c:invertIfNegative val="0"/>
          <c:dLbls>
            <c:dLbl>
              <c:idx val="2"/>
              <c:layout>
                <c:manualLayout>
                  <c:x val="-2.37623811776993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D31-4751-914B-715C6C05F5C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696370405419902E-2"/>
                  <c:y val="-1.0666666666666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D31-4751-914B-715C6C05F5C7}"/>
                </c:ext>
                <c:ext xmlns:c15="http://schemas.microsoft.com/office/drawing/2012/chart" uri="{CE6537A1-D6FC-4f65-9D91-7224C49458BB}"/>
              </c:extLst>
            </c:dLbl>
            <c:spPr>
              <a:gradFill rotWithShape="1">
                <a:gsLst>
                  <a:gs pos="0">
                    <a:srgbClr val="5B9BD5">
                      <a:tint val="50000"/>
                      <a:satMod val="300000"/>
                    </a:srgbClr>
                  </a:gs>
                  <a:gs pos="35000">
                    <a:srgbClr val="5B9BD5">
                      <a:tint val="37000"/>
                      <a:satMod val="300000"/>
                    </a:srgbClr>
                  </a:gs>
                  <a:gs pos="100000">
                    <a:srgbClr val="5B9BD5">
                      <a:tint val="15000"/>
                      <a:satMod val="350000"/>
                    </a:srgbClr>
                  </a:gs>
                </a:gsLst>
                <a:lin ang="16200000" scaled="1"/>
              </a:gradFill>
              <a:ln w="9525" cap="flat" cmpd="sng" algn="ctr">
                <a:solidFill>
                  <a:srgbClr val="5B9BD5">
                    <a:shade val="95000"/>
                    <a:satMod val="105000"/>
                  </a:srgbClr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'Evolução do Transporte Aéreo'!$B$30:$B$34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'Evolução do Transporte Aéreo'!$C$30:$C$34</c:f>
              <c:numCache>
                <c:formatCode>#,##0.0</c:formatCode>
                <c:ptCount val="5"/>
                <c:pt idx="0">
                  <c:v>14541</c:v>
                </c:pt>
                <c:pt idx="1">
                  <c:v>18293.099999999999</c:v>
                </c:pt>
                <c:pt idx="2">
                  <c:v>9203</c:v>
                </c:pt>
                <c:pt idx="3">
                  <c:v>11423.4</c:v>
                </c:pt>
                <c:pt idx="4">
                  <c:v>11415.7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31-4751-914B-715C6C05F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336205072"/>
        <c:axId val="-1336202352"/>
        <c:axId val="0"/>
      </c:bar3DChart>
      <c:catAx>
        <c:axId val="-133620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-1336202352"/>
        <c:crosses val="autoZero"/>
        <c:auto val="1"/>
        <c:lblAlgn val="ctr"/>
        <c:lblOffset val="100"/>
        <c:noMultiLvlLbl val="0"/>
      </c:catAx>
      <c:valAx>
        <c:axId val="-1336202352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PT"/>
          </a:p>
        </c:txPr>
        <c:crossAx val="-1336205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legend>
    <c:plotVisOnly val="1"/>
    <c:dispBlanksAs val="gap"/>
    <c:showDLblsOverMax val="0"/>
  </c:chart>
  <c:spPr>
    <a:solidFill>
      <a:sysClr val="window" lastClr="FFFFFF"/>
    </a:solidFill>
    <a:ln w="25400" cap="flat" cmpd="sng" algn="ctr">
      <a:solidFill>
        <a:sysClr val="window" lastClr="FFFFFF">
          <a:lumMod val="95000"/>
        </a:sysClr>
      </a:solidFill>
      <a:prstDash val="solid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Arial Narrow" panose="020B0606020202030204" pitchFamily="34" charset="0"/>
          <a:ea typeface="Trebuchet MS"/>
          <a:cs typeface="Trebuchet MS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Evolução do Tráfego de Passageiros (P-Km 10⁶)</a:t>
            </a:r>
          </a:p>
        </c:rich>
      </c:tx>
      <c:overlay val="0"/>
      <c:spPr>
        <a:gradFill rotWithShape="1">
          <a:gsLst>
            <a:gs pos="0">
              <a:schemeClr val="accent6">
                <a:satMod val="103000"/>
                <a:lumMod val="102000"/>
                <a:tint val="94000"/>
              </a:schemeClr>
            </a:gs>
            <a:gs pos="50000">
              <a:schemeClr val="accent6">
                <a:satMod val="110000"/>
                <a:lumMod val="100000"/>
                <a:shade val="100000"/>
              </a:schemeClr>
            </a:gs>
            <a:gs pos="100000">
              <a:schemeClr val="accent6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'Evolução do Transporte Aéreo'!$O$13</c:f>
              <c:strCache>
                <c:ptCount val="1"/>
                <c:pt idx="0">
                  <c:v>P-Km 10⁶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lt1"/>
              </a:solidFill>
              <a:ln w="12700" cap="flat" cmpd="sng" algn="ctr">
                <a:solidFill>
                  <a:schemeClr val="accent5"/>
                </a:solidFill>
                <a:prstDash val="solid"/>
                <a:miter lim="800000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pt-P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'Evolução do Transporte Aéreo'!$N$18:$N$22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'Evolução do Transporte Aéreo'!$O$18:$O$22</c:f>
              <c:numCache>
                <c:formatCode>0.0</c:formatCode>
                <c:ptCount val="5"/>
                <c:pt idx="0">
                  <c:v>745.8</c:v>
                </c:pt>
                <c:pt idx="1">
                  <c:v>849.6</c:v>
                </c:pt>
                <c:pt idx="2">
                  <c:v>510.8</c:v>
                </c:pt>
                <c:pt idx="3">
                  <c:v>512.20000000000005</c:v>
                </c:pt>
                <c:pt idx="4">
                  <c:v>925.3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A8-4498-8EC7-4FB75F87BC9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336198544"/>
        <c:axId val="-133619691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'Evolução do Transporte Aéreo'!$P$13</c15:sqref>
                        </c15:formulaRef>
                      </c:ext>
                    </c:extLst>
                    <c:strCache>
                      <c:ptCount val="1"/>
                      <c:pt idx="0">
                        <c:v>Variação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'Evolução do Transporte Aéreo'!$N$18:$N$22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'Evolução do Transporte Aéreo'!$P$15:$P$22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-4.7794117647058765E-2</c:v>
                      </c:pt>
                      <c:pt idx="1">
                        <c:v>-8.1879909466116341E-2</c:v>
                      </c:pt>
                      <c:pt idx="2">
                        <c:v>-6.7430394431554519E-2</c:v>
                      </c:pt>
                      <c:pt idx="3">
                        <c:v>0.1596952262478617</c:v>
                      </c:pt>
                      <c:pt idx="4">
                        <c:v>0.13917940466613032</c:v>
                      </c:pt>
                      <c:pt idx="5">
                        <c:v>-0.3987758945386064</c:v>
                      </c:pt>
                      <c:pt idx="6">
                        <c:v>2.7407987470635664E-3</c:v>
                      </c:pt>
                      <c:pt idx="7">
                        <c:v>0.80652089027723517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78A8-4498-8EC7-4FB75F87BC96}"/>
                  </c:ext>
                </c:extLst>
              </c15:ser>
            </c15:filteredLineSeries>
          </c:ext>
        </c:extLst>
      </c:lineChart>
      <c:catAx>
        <c:axId val="-133619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accent1"/>
            </a:solidFill>
            <a:prstDash val="solid"/>
            <a:miter lim="800000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PT"/>
          </a:p>
        </c:txPr>
        <c:crossAx val="-1336196912"/>
        <c:crosses val="autoZero"/>
        <c:auto val="1"/>
        <c:lblAlgn val="ctr"/>
        <c:lblOffset val="100"/>
        <c:noMultiLvlLbl val="0"/>
      </c:catAx>
      <c:valAx>
        <c:axId val="-133619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PT"/>
          </a:p>
        </c:txPr>
        <c:crossAx val="-133619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Evolução do Tráfego de Carga (T-km 10⁶)</a:t>
            </a:r>
          </a:p>
        </c:rich>
      </c:tx>
      <c:overlay val="0"/>
      <c:spPr>
        <a:gradFill rotWithShape="1">
          <a:gsLst>
            <a:gs pos="0">
              <a:schemeClr val="accent5">
                <a:satMod val="103000"/>
                <a:lumMod val="102000"/>
                <a:tint val="94000"/>
              </a:schemeClr>
            </a:gs>
            <a:gs pos="50000">
              <a:schemeClr val="accent5">
                <a:satMod val="110000"/>
                <a:lumMod val="100000"/>
                <a:shade val="100000"/>
              </a:schemeClr>
            </a:gs>
            <a:gs pos="100000">
              <a:schemeClr val="accent5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'Evolução do Transporte Aéreo'!$O$25</c:f>
              <c:strCache>
                <c:ptCount val="1"/>
                <c:pt idx="0">
                  <c:v>T-km 10⁶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solidFill>
                <a:schemeClr val="lt1"/>
              </a:solidFill>
              <a:ln w="12700" cap="flat" cmpd="sng" algn="ctr">
                <a:solidFill>
                  <a:schemeClr val="accent5"/>
                </a:solidFill>
                <a:prstDash val="solid"/>
                <a:miter lim="800000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'Evolução do Transporte Aéreo'!$N$30:$N$34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'Evolução do Transporte Aéreo'!$O$30:$O$34</c:f>
              <c:numCache>
                <c:formatCode>0.0</c:formatCode>
                <c:ptCount val="5"/>
                <c:pt idx="0">
                  <c:v>4.8</c:v>
                </c:pt>
                <c:pt idx="1">
                  <c:v>6.8</c:v>
                </c:pt>
                <c:pt idx="2">
                  <c:v>4</c:v>
                </c:pt>
                <c:pt idx="3">
                  <c:v>5.3</c:v>
                </c:pt>
                <c:pt idx="4">
                  <c:v>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BA-4E09-82DD-E8D836CF0D2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36200720"/>
        <c:axId val="-1336195824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'Evolução do Transporte Aéreo'!$P$25:$P$26</c15:sqref>
                        </c15:formulaRef>
                      </c:ext>
                    </c:extLst>
                    <c:strCache>
                      <c:ptCount val="2"/>
                      <c:pt idx="0">
                        <c:v>Variação</c:v>
                      </c:pt>
                      <c:pt idx="1">
                        <c:v>-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'Evolução do Transporte Aéreo'!$N$30:$N$34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'Evolução do Transporte Aéreo'!$P$30:$P$34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4.3478260869565188E-2</c:v>
                      </c:pt>
                      <c:pt idx="1">
                        <c:v>0.41666666666666674</c:v>
                      </c:pt>
                      <c:pt idx="2">
                        <c:v>-0.41176470588235292</c:v>
                      </c:pt>
                      <c:pt idx="3">
                        <c:v>0.32499999999999996</c:v>
                      </c:pt>
                      <c:pt idx="4">
                        <c:v>0.15094339622641506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39BA-4E09-82DD-E8D836CF0D23}"/>
                  </c:ext>
                </c:extLst>
              </c15:ser>
            </c15:filteredLineSeries>
          </c:ext>
        </c:extLst>
      </c:lineChart>
      <c:catAx>
        <c:axId val="-133620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PT"/>
          </a:p>
        </c:txPr>
        <c:crossAx val="-1336195824"/>
        <c:crosses val="autoZero"/>
        <c:auto val="1"/>
        <c:lblAlgn val="ctr"/>
        <c:lblOffset val="100"/>
        <c:noMultiLvlLbl val="0"/>
      </c:catAx>
      <c:valAx>
        <c:axId val="-13361958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-133620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Projecção de Transporte de Passageiros</a:t>
            </a:r>
          </a:p>
        </c:rich>
      </c:tx>
      <c:layout/>
      <c:overlay val="0"/>
      <c:spPr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'Projecção do Transporte Aéreo'!$D$13</c:f>
              <c:strCache>
                <c:ptCount val="1"/>
                <c:pt idx="0">
                  <c:v>Passageiros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pt-P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'Projecção do Transporte Aéreo'!$C$14:$C$19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'Projecção do Transporte Aéreo'!$D$14:$D$19</c:f>
              <c:numCache>
                <c:formatCode>#,##0</c:formatCode>
                <c:ptCount val="6"/>
                <c:pt idx="0">
                  <c:v>2445240</c:v>
                </c:pt>
                <c:pt idx="1">
                  <c:v>2711329</c:v>
                </c:pt>
                <c:pt idx="2">
                  <c:v>2889367</c:v>
                </c:pt>
                <c:pt idx="3">
                  <c:v>2986503</c:v>
                </c:pt>
                <c:pt idx="4">
                  <c:v>3121412</c:v>
                </c:pt>
                <c:pt idx="5">
                  <c:v>3325416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01-40EC-A198-679C6F2071E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36192016"/>
        <c:axId val="-1336206160"/>
      </c:lineChart>
      <c:catAx>
        <c:axId val="-133619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PT"/>
          </a:p>
        </c:txPr>
        <c:crossAx val="-1336206160"/>
        <c:crosses val="autoZero"/>
        <c:auto val="1"/>
        <c:lblAlgn val="ctr"/>
        <c:lblOffset val="100"/>
        <c:noMultiLvlLbl val="0"/>
      </c:catAx>
      <c:valAx>
        <c:axId val="-133620616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PT"/>
          </a:p>
        </c:txPr>
        <c:crossAx val="-133619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tx1"/>
          </a:solidFill>
          <a:latin typeface="Arial Narrow" panose="020B060602020203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Projecção de Carga (Tons)</a:t>
            </a:r>
          </a:p>
        </c:rich>
      </c:tx>
      <c:layout/>
      <c:overlay val="0"/>
      <c:spPr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13235923339771208"/>
          <c:y val="0.23339805825242718"/>
          <c:w val="0.82990491754568418"/>
          <c:h val="0.62278317152103557"/>
        </c:manualLayout>
      </c:layout>
      <c:lineChart>
        <c:grouping val="standard"/>
        <c:varyColors val="0"/>
        <c:ser>
          <c:idx val="1"/>
          <c:order val="0"/>
          <c:tx>
            <c:strRef>
              <c:f>'Projecção do Transporte Aéreo'!$D$23</c:f>
              <c:strCache>
                <c:ptCount val="1"/>
                <c:pt idx="0">
                  <c:v>Carga (Tons)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6603773584905662E-2"/>
                  <c:y val="-7.1197411003236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82389937106917E-2"/>
                  <c:y val="-7.1197411003236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6037735849056603E-2"/>
                  <c:y val="-5.177993527508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2327044025157231E-2"/>
                  <c:y val="-5.8252427184466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'Projecção do Transporte Aéreo'!$C$24:$C$29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'Projecção do Transporte Aéreo'!$D$24:$D$29</c:f>
              <c:numCache>
                <c:formatCode>#,##0.0</c:formatCode>
                <c:ptCount val="6"/>
                <c:pt idx="0">
                  <c:v>18027</c:v>
                </c:pt>
                <c:pt idx="1">
                  <c:v>19999.900000000001</c:v>
                </c:pt>
                <c:pt idx="2">
                  <c:v>21285.5</c:v>
                </c:pt>
                <c:pt idx="3">
                  <c:v>21665.8</c:v>
                </c:pt>
                <c:pt idx="4">
                  <c:v>22125</c:v>
                </c:pt>
                <c:pt idx="5">
                  <c:v>23014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C4-408D-93E6-1C702D326D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36193104"/>
        <c:axId val="-1336204528"/>
      </c:lineChart>
      <c:catAx>
        <c:axId val="-133619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PT"/>
          </a:p>
        </c:txPr>
        <c:crossAx val="-1336204528"/>
        <c:crosses val="autoZero"/>
        <c:auto val="1"/>
        <c:lblAlgn val="ctr"/>
        <c:lblOffset val="100"/>
        <c:noMultiLvlLbl val="0"/>
      </c:catAx>
      <c:valAx>
        <c:axId val="-133620452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PT"/>
          </a:p>
        </c:txPr>
        <c:crossAx val="-133619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tx1"/>
          </a:solidFill>
          <a:latin typeface="Arial Narrow" panose="020B060602020203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Projecção de Transporte de Passag. (P-Km 10⁶)</a:t>
            </a:r>
          </a:p>
        </c:rich>
      </c:tx>
      <c:layout/>
      <c:overlay val="0"/>
      <c:spPr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'Projecção do Transporte Aéreo'!$N$13</c:f>
              <c:strCache>
                <c:ptCount val="1"/>
                <c:pt idx="0">
                  <c:v>P-Km 10⁶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035007610350076"/>
                  <c:y val="-9.7222169060493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5235920852359204E-2"/>
                  <c:y val="-8.3333287766137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368340943683404E-2"/>
                  <c:y val="-7.6388847118959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5235920852359204E-2"/>
                  <c:y val="-6.9444406471781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794520547945202E-2"/>
                  <c:y val="9.604515501349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'Projecção do Transporte Aéreo'!$M$14:$M$19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'Projecção do Transporte Aéreo'!$N$14:$N$19</c:f>
              <c:numCache>
                <c:formatCode>#,##0.00</c:formatCode>
                <c:ptCount val="6"/>
                <c:pt idx="0">
                  <c:v>1044.7</c:v>
                </c:pt>
                <c:pt idx="1">
                  <c:v>1144.7</c:v>
                </c:pt>
                <c:pt idx="2">
                  <c:v>1177.2</c:v>
                </c:pt>
                <c:pt idx="3">
                  <c:v>1209.7</c:v>
                </c:pt>
                <c:pt idx="4">
                  <c:v>1305.2</c:v>
                </c:pt>
                <c:pt idx="5">
                  <c:v>1421.6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7D4-488E-ABC0-FAD6D033C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36203984"/>
        <c:axId val="-1336202896"/>
      </c:lineChart>
      <c:catAx>
        <c:axId val="-133620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PT"/>
          </a:p>
        </c:txPr>
        <c:crossAx val="-1336202896"/>
        <c:crosses val="autoZero"/>
        <c:auto val="1"/>
        <c:lblAlgn val="ctr"/>
        <c:lblOffset val="100"/>
        <c:noMultiLvlLbl val="0"/>
      </c:catAx>
      <c:valAx>
        <c:axId val="-1336202896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PT"/>
          </a:p>
        </c:txPr>
        <c:crossAx val="-133620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 sz="1200">
          <a:solidFill>
            <a:schemeClr val="tx1"/>
          </a:solidFill>
          <a:latin typeface="Arial Narrow" panose="020B060602020203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Projecção de Transporte</a:t>
            </a:r>
            <a:r>
              <a:rPr lang="en-US" baseline="0"/>
              <a:t> de carga (</a:t>
            </a:r>
            <a:r>
              <a:rPr lang="en-US"/>
              <a:t>T-km 10⁶)</a:t>
            </a:r>
          </a:p>
        </c:rich>
      </c:tx>
      <c:layout/>
      <c:overlay val="0"/>
      <c:spPr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'Projecção do Transporte Aéreo'!$N$23</c:f>
              <c:strCache>
                <c:ptCount val="1"/>
                <c:pt idx="0">
                  <c:v>T-km 10⁶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036036036036036E-2"/>
                  <c:y val="-7.84313321849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5045045045045043E-2"/>
                  <c:y val="-7.843133218499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057057057057055E-2"/>
                  <c:y val="-7.8431332184997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018018018018129E-2"/>
                  <c:y val="-1.9607833046249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'Projecção do Transporte Aéreo'!$M$24:$M$29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'Projecção do Transporte Aéreo'!$N$24:$N$29</c:f>
              <c:numCache>
                <c:formatCode>_(* #,##0.00_);_(* \(#,##0.00\);_(* "-"??_);_(@_)</c:formatCode>
                <c:ptCount val="6"/>
                <c:pt idx="0">
                  <c:v>1789.2</c:v>
                </c:pt>
                <c:pt idx="1">
                  <c:v>1799.3</c:v>
                </c:pt>
                <c:pt idx="2">
                  <c:v>1802.1</c:v>
                </c:pt>
                <c:pt idx="3">
                  <c:v>1865.8</c:v>
                </c:pt>
                <c:pt idx="4">
                  <c:v>1902.4</c:v>
                </c:pt>
                <c:pt idx="5">
                  <c:v>1982.8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D73-4EF9-BCAA-567769EDF6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36201808"/>
        <c:axId val="-1336194736"/>
      </c:lineChart>
      <c:catAx>
        <c:axId val="-133620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PT"/>
          </a:p>
        </c:txPr>
        <c:crossAx val="-1336194736"/>
        <c:crosses val="autoZero"/>
        <c:auto val="1"/>
        <c:lblAlgn val="ctr"/>
        <c:lblOffset val="100"/>
        <c:noMultiLvlLbl val="0"/>
      </c:catAx>
      <c:valAx>
        <c:axId val="-1336194736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PT"/>
          </a:p>
        </c:txPr>
        <c:crossAx val="-133620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 sz="1200">
          <a:solidFill>
            <a:schemeClr val="tx1"/>
          </a:solidFill>
          <a:latin typeface="Arial Narrow" panose="020B060602020203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Projecção de Aeronaves</a:t>
            </a:r>
          </a:p>
        </c:rich>
      </c:tx>
      <c:layout/>
      <c:overlay val="0"/>
      <c:spPr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lineChart>
        <c:grouping val="stacked"/>
        <c:varyColors val="0"/>
        <c:ser>
          <c:idx val="2"/>
          <c:order val="0"/>
          <c:tx>
            <c:strRef>
              <c:f>'Projecção do Transporte Aéreo'!$D$44</c:f>
              <c:strCache>
                <c:ptCount val="1"/>
                <c:pt idx="0">
                  <c:v>Aeronaves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'Projecção do Transporte Aéreo'!$C$45:$C$50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'Projecção do Transporte Aéreo'!$D$45:$D$50</c:f>
              <c:numCache>
                <c:formatCode>#,##0</c:formatCode>
                <c:ptCount val="6"/>
                <c:pt idx="0">
                  <c:v>81636</c:v>
                </c:pt>
                <c:pt idx="1">
                  <c:v>88983</c:v>
                </c:pt>
                <c:pt idx="2">
                  <c:v>95212</c:v>
                </c:pt>
                <c:pt idx="3">
                  <c:v>96322</c:v>
                </c:pt>
                <c:pt idx="4">
                  <c:v>97852</c:v>
                </c:pt>
                <c:pt idx="5">
                  <c:v>98235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36195280"/>
        <c:axId val="-1336201264"/>
      </c:lineChart>
      <c:catAx>
        <c:axId val="-133619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PT"/>
          </a:p>
        </c:txPr>
        <c:crossAx val="-1336201264"/>
        <c:crosses val="autoZero"/>
        <c:auto val="1"/>
        <c:lblAlgn val="ctr"/>
        <c:lblOffset val="100"/>
        <c:noMultiLvlLbl val="0"/>
      </c:catAx>
      <c:valAx>
        <c:axId val="-133620126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PT"/>
          </a:p>
        </c:txPr>
        <c:crossAx val="-133619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tx1"/>
          </a:solidFill>
          <a:latin typeface="Arial Narrow" panose="020B060602020203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11</xdr:row>
      <xdr:rowOff>123825</xdr:rowOff>
    </xdr:from>
    <xdr:to>
      <xdr:col>12</xdr:col>
      <xdr:colOff>19050</xdr:colOff>
      <xdr:row>23</xdr:row>
      <xdr:rowOff>76200</xdr:rowOff>
    </xdr:to>
    <xdr:graphicFrame macro="">
      <xdr:nvGraphicFramePr>
        <xdr:cNvPr id="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47626</xdr:colOff>
      <xdr:row>23</xdr:row>
      <xdr:rowOff>114300</xdr:rowOff>
    </xdr:from>
    <xdr:to>
      <xdr:col>11</xdr:col>
      <xdr:colOff>552450</xdr:colOff>
      <xdr:row>35</xdr:row>
      <xdr:rowOff>114300</xdr:rowOff>
    </xdr:to>
    <xdr:graphicFrame macro="">
      <xdr:nvGraphicFramePr>
        <xdr:cNvPr id="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171450</xdr:colOff>
      <xdr:row>24</xdr:row>
      <xdr:rowOff>133350</xdr:rowOff>
    </xdr:from>
    <xdr:to>
      <xdr:col>12</xdr:col>
      <xdr:colOff>57151</xdr:colOff>
      <xdr:row>26</xdr:row>
      <xdr:rowOff>171450</xdr:rowOff>
    </xdr:to>
    <xdr:sp macro="" textlink="">
      <xdr:nvSpPr>
        <xdr:cNvPr id="10" name="Down Arrow 9"/>
        <xdr:cNvSpPr/>
      </xdr:nvSpPr>
      <xdr:spPr>
        <a:xfrm>
          <a:off x="7534275" y="5124450"/>
          <a:ext cx="1104901" cy="647700"/>
        </a:xfrm>
        <a:prstGeom prst="downArrow">
          <a:avLst/>
        </a:prstGeom>
        <a:gradFill rotWithShape="1">
          <a:gsLst>
            <a:gs pos="0">
              <a:srgbClr val="C0504D">
                <a:shade val="51000"/>
                <a:satMod val="130000"/>
              </a:srgbClr>
            </a:gs>
            <a:gs pos="80000">
              <a:srgbClr val="C0504D">
                <a:shade val="93000"/>
                <a:satMod val="130000"/>
              </a:srgbClr>
            </a:gs>
            <a:gs pos="100000">
              <a:srgbClr val="C0504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anchor="ctr"/>
        <a:lstStyle>
          <a:lvl1pPr marL="0" indent="0">
            <a:defRPr sz="1100">
              <a:solidFill>
                <a:sysClr val="window" lastClr="FFFFFF"/>
              </a:solidFill>
              <a:latin typeface="Calibri" panose="020F0502020204030204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 panose="020F0502020204030204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 panose="020F0502020204030204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endParaRPr lang="en-US" sz="1000">
            <a:latin typeface="Arial Narrow" panose="020B0606020202030204" pitchFamily="34" charset="0"/>
          </a:endParaRPr>
        </a:p>
        <a:p>
          <a:r>
            <a:rPr lang="en-US" sz="1000" b="1">
              <a:solidFill>
                <a:sysClr val="windowText" lastClr="000000"/>
              </a:solidFill>
              <a:latin typeface="Arial Narrow" panose="020B0606020202030204" pitchFamily="34" charset="0"/>
            </a:rPr>
            <a:t>-0,07%</a:t>
          </a:r>
        </a:p>
      </xdr:txBody>
    </xdr:sp>
    <xdr:clientData/>
  </xdr:twoCellAnchor>
  <xdr:twoCellAnchor>
    <xdr:from>
      <xdr:col>16</xdr:col>
      <xdr:colOff>28575</xdr:colOff>
      <xdr:row>11</xdr:row>
      <xdr:rowOff>47625</xdr:rowOff>
    </xdr:from>
    <xdr:to>
      <xdr:col>23</xdr:col>
      <xdr:colOff>333375</xdr:colOff>
      <xdr:row>24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38100</xdr:colOff>
      <xdr:row>24</xdr:row>
      <xdr:rowOff>57150</xdr:rowOff>
    </xdr:from>
    <xdr:to>
      <xdr:col>23</xdr:col>
      <xdr:colOff>342900</xdr:colOff>
      <xdr:row>36</xdr:row>
      <xdr:rowOff>142875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428625</xdr:colOff>
      <xdr:row>13</xdr:row>
      <xdr:rowOff>9525</xdr:rowOff>
    </xdr:from>
    <xdr:to>
      <xdr:col>23</xdr:col>
      <xdr:colOff>247651</xdr:colOff>
      <xdr:row>15</xdr:row>
      <xdr:rowOff>104775</xdr:rowOff>
    </xdr:to>
    <xdr:sp macro="" textlink="">
      <xdr:nvSpPr>
        <xdr:cNvPr id="2" name="Up Arrow 1"/>
        <xdr:cNvSpPr/>
      </xdr:nvSpPr>
      <xdr:spPr>
        <a:xfrm>
          <a:off x="15001875" y="3409950"/>
          <a:ext cx="1038226" cy="476250"/>
        </a:xfrm>
        <a:prstGeom prst="upArrow">
          <a:avLst>
            <a:gd name="adj1" fmla="val 50000"/>
            <a:gd name="adj2" fmla="val 50991"/>
          </a:avLst>
        </a:prstGeom>
        <a:solidFill>
          <a:schemeClr val="accent1">
            <a:lumMod val="75000"/>
          </a:schemeClr>
        </a:solidFill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PT" sz="1000" b="1">
              <a:solidFill>
                <a:sysClr val="windowText" lastClr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80,7%</a:t>
          </a:r>
        </a:p>
      </xdr:txBody>
    </xdr:sp>
    <xdr:clientData/>
  </xdr:twoCellAnchor>
  <xdr:twoCellAnchor>
    <xdr:from>
      <xdr:col>21</xdr:col>
      <xdr:colOff>523875</xdr:colOff>
      <xdr:row>27</xdr:row>
      <xdr:rowOff>66674</xdr:rowOff>
    </xdr:from>
    <xdr:to>
      <xdr:col>23</xdr:col>
      <xdr:colOff>295275</xdr:colOff>
      <xdr:row>30</xdr:row>
      <xdr:rowOff>95249</xdr:rowOff>
    </xdr:to>
    <xdr:sp macro="" textlink="">
      <xdr:nvSpPr>
        <xdr:cNvPr id="3" name="Up Arrow 2"/>
        <xdr:cNvSpPr/>
      </xdr:nvSpPr>
      <xdr:spPr>
        <a:xfrm>
          <a:off x="15097125" y="6362699"/>
          <a:ext cx="990600" cy="600075"/>
        </a:xfrm>
        <a:prstGeom prst="up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000" b="1">
              <a:solidFill>
                <a:sysClr val="windowText" lastClr="000000"/>
              </a:solidFill>
              <a:latin typeface="Arial Narrow" panose="020B0606020202030204" pitchFamily="34" charset="0"/>
            </a:rPr>
            <a:t>15,1%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0.82107</cdr:x>
      <cdr:y>0.10468</cdr:y>
    </cdr:from>
    <cdr:to>
      <cdr:x>1</cdr:x>
      <cdr:y>0.27261</cdr:y>
    </cdr:to>
    <cdr:sp macro="" textlink="">
      <cdr:nvSpPr>
        <cdr:cNvPr id="3" name="Up Arrow 2"/>
        <cdr:cNvSpPr/>
      </cdr:nvSpPr>
      <cdr:spPr>
        <a:xfrm xmlns:a="http://schemas.openxmlformats.org/drawingml/2006/main">
          <a:off x="3933825" y="262235"/>
          <a:ext cx="857250" cy="420679"/>
        </a:xfrm>
        <a:prstGeom xmlns:a="http://schemas.openxmlformats.org/drawingml/2006/main" prst="upArrow">
          <a:avLst/>
        </a:prstGeom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pt-PT" sz="1050" b="1">
              <a:solidFill>
                <a:sysClr val="windowText" lastClr="000000"/>
              </a:solidFill>
              <a:latin typeface="Arial Narrow" panose="020B0606020202030204" pitchFamily="34" charset="0"/>
            </a:rPr>
            <a:t>30%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123826</xdr:colOff>
      <xdr:row>11</xdr:row>
      <xdr:rowOff>76200</xdr:rowOff>
    </xdr:from>
    <xdr:to>
      <xdr:col>11</xdr:col>
      <xdr:colOff>485776</xdr:colOff>
      <xdr:row>21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21</xdr:row>
      <xdr:rowOff>114300</xdr:rowOff>
    </xdr:from>
    <xdr:to>
      <xdr:col>11</xdr:col>
      <xdr:colOff>504825</xdr:colOff>
      <xdr:row>32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200024</xdr:colOff>
      <xdr:row>11</xdr:row>
      <xdr:rowOff>28574</xdr:rowOff>
    </xdr:from>
    <xdr:to>
      <xdr:col>24</xdr:col>
      <xdr:colOff>38100</xdr:colOff>
      <xdr:row>21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209550</xdr:colOff>
      <xdr:row>21</xdr:row>
      <xdr:rowOff>142874</xdr:rowOff>
    </xdr:from>
    <xdr:to>
      <xdr:col>24</xdr:col>
      <xdr:colOff>28575</xdr:colOff>
      <xdr:row>32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571499</xdr:colOff>
      <xdr:row>52</xdr:row>
      <xdr:rowOff>38100</xdr:rowOff>
    </xdr:from>
    <xdr:to>
      <xdr:col>7</xdr:col>
      <xdr:colOff>114299</xdr:colOff>
      <xdr:row>64</xdr:row>
      <xdr:rowOff>180975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600075</xdr:colOff>
      <xdr:row>53</xdr:row>
      <xdr:rowOff>47624</xdr:rowOff>
    </xdr:from>
    <xdr:to>
      <xdr:col>15</xdr:col>
      <xdr:colOff>600075</xdr:colOff>
      <xdr:row>64</xdr:row>
      <xdr:rowOff>190499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2"/>
  <sheetViews>
    <sheetView workbookViewId="0">
      <pane ySplit="10" topLeftCell="A11" activePane="bottomLeft" state="frozen"/>
      <selection pane="bottomLeft" activeCell="C23" sqref="C23"/>
    </sheetView>
  </sheetViews>
  <sheetFormatPr defaultRowHeight="15.75" x14ac:dyDescent="0.25"/>
  <cols>
    <col min="1" max="2" width="9.140625" style="23"/>
    <col min="3" max="3" width="20.42578125" style="23" customWidth="1"/>
    <col min="4" max="4" width="16.85546875" style="23" customWidth="1"/>
    <col min="5" max="14" width="9.140625" style="23"/>
    <col min="15" max="15" width="11.85546875" style="23" customWidth="1"/>
    <col min="16" max="16" width="14" style="23" customWidth="1"/>
    <col min="17" max="16384" width="9.140625" style="23"/>
  </cols>
  <sheetData>
    <row r="2" spans="1:25" x14ac:dyDescent="0.25">
      <c r="A2" s="101"/>
      <c r="B2" s="101"/>
      <c r="C2" s="101"/>
      <c r="D2" s="101"/>
      <c r="E2" s="101"/>
    </row>
    <row r="3" spans="1:25" x14ac:dyDescent="0.25">
      <c r="A3" s="101"/>
      <c r="B3" s="101"/>
      <c r="C3" s="101"/>
      <c r="D3" s="101"/>
      <c r="E3" s="101"/>
    </row>
    <row r="4" spans="1:25" x14ac:dyDescent="0.25">
      <c r="A4" s="101"/>
      <c r="B4" s="101"/>
      <c r="C4" s="101"/>
      <c r="D4" s="101"/>
      <c r="E4" s="101"/>
    </row>
    <row r="5" spans="1:25" x14ac:dyDescent="0.25">
      <c r="A5" s="101"/>
      <c r="B5" s="101"/>
      <c r="C5" s="101"/>
      <c r="D5" s="101"/>
      <c r="E5" s="101"/>
    </row>
    <row r="6" spans="1:25" x14ac:dyDescent="0.25">
      <c r="A6" s="101"/>
      <c r="B6" s="101"/>
      <c r="C6" s="101"/>
      <c r="D6" s="101"/>
      <c r="E6" s="101"/>
    </row>
    <row r="7" spans="1:25" x14ac:dyDescent="0.25">
      <c r="A7" s="101"/>
      <c r="B7" s="101"/>
      <c r="C7" s="101"/>
      <c r="D7" s="101"/>
      <c r="E7" s="101"/>
    </row>
    <row r="8" spans="1:25" x14ac:dyDescent="0.25">
      <c r="A8" s="24"/>
      <c r="B8" s="24"/>
      <c r="C8" s="24"/>
      <c r="D8" s="24"/>
      <c r="E8" s="24"/>
    </row>
    <row r="9" spans="1:25" ht="16.5" thickBot="1" x14ac:dyDescent="0.3">
      <c r="A9" s="24"/>
      <c r="B9" s="24"/>
      <c r="C9" s="24"/>
      <c r="D9" s="24"/>
      <c r="E9" s="24"/>
    </row>
    <row r="10" spans="1:25" ht="21" thickBot="1" x14ac:dyDescent="0.35">
      <c r="A10" s="24"/>
      <c r="B10" s="102" t="s">
        <v>10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4"/>
    </row>
    <row r="11" spans="1:25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ht="16.5" thickBot="1" x14ac:dyDescent="0.3"/>
    <row r="13" spans="1:25" ht="32.25" customHeight="1" thickBot="1" x14ac:dyDescent="0.3">
      <c r="B13" s="25" t="s">
        <v>0</v>
      </c>
      <c r="C13" s="26" t="s">
        <v>1</v>
      </c>
      <c r="D13" s="27" t="s">
        <v>6</v>
      </c>
      <c r="N13" s="28" t="s">
        <v>0</v>
      </c>
      <c r="O13" s="29" t="s">
        <v>8</v>
      </c>
      <c r="P13" s="30" t="s">
        <v>6</v>
      </c>
    </row>
    <row r="14" spans="1:25" ht="15" customHeight="1" x14ac:dyDescent="0.25">
      <c r="B14" s="31">
        <v>2014</v>
      </c>
      <c r="C14" s="32">
        <v>2028522</v>
      </c>
      <c r="D14" s="33" t="s">
        <v>7</v>
      </c>
      <c r="N14" s="34" t="s">
        <v>3</v>
      </c>
      <c r="O14" s="35">
        <v>788.8</v>
      </c>
      <c r="P14" s="36" t="s">
        <v>7</v>
      </c>
    </row>
    <row r="15" spans="1:25" ht="15" customHeight="1" x14ac:dyDescent="0.25">
      <c r="B15" s="37">
        <v>2015</v>
      </c>
      <c r="C15" s="38">
        <v>1994415</v>
      </c>
      <c r="D15" s="39">
        <f>+C15/C14-1</f>
        <v>-1.6813719545560768E-2</v>
      </c>
      <c r="N15" s="40" t="s">
        <v>4</v>
      </c>
      <c r="O15" s="41">
        <v>751.1</v>
      </c>
      <c r="P15" s="42">
        <v>-4.7794117647058765E-2</v>
      </c>
    </row>
    <row r="16" spans="1:25" ht="15" customHeight="1" x14ac:dyDescent="0.25">
      <c r="B16" s="37">
        <v>2016</v>
      </c>
      <c r="C16" s="38">
        <v>1904237</v>
      </c>
      <c r="D16" s="39">
        <f t="shared" ref="D16:D22" si="0">+C16/C15-1</f>
        <v>-4.5215263623669122E-2</v>
      </c>
      <c r="N16" s="40" t="s">
        <v>5</v>
      </c>
      <c r="O16" s="41">
        <v>689.6</v>
      </c>
      <c r="P16" s="42">
        <v>-8.1879909466116341E-2</v>
      </c>
      <c r="Q16" s="43"/>
    </row>
    <row r="17" spans="2:17" ht="15" customHeight="1" x14ac:dyDescent="0.25">
      <c r="B17" s="37">
        <v>2017</v>
      </c>
      <c r="C17" s="38">
        <v>1789136</v>
      </c>
      <c r="D17" s="39">
        <f t="shared" si="0"/>
        <v>-6.0444682043254039E-2</v>
      </c>
      <c r="N17" s="40">
        <v>2017</v>
      </c>
      <c r="O17" s="41">
        <v>643.1</v>
      </c>
      <c r="P17" s="42">
        <v>-6.7430394431554519E-2</v>
      </c>
      <c r="Q17" s="43"/>
    </row>
    <row r="18" spans="2:17" ht="15" customHeight="1" x14ac:dyDescent="0.25">
      <c r="B18" s="37">
        <v>2018</v>
      </c>
      <c r="C18" s="38">
        <v>1922571</v>
      </c>
      <c r="D18" s="39">
        <f t="shared" si="0"/>
        <v>7.4580691462247772E-2</v>
      </c>
      <c r="N18" s="40">
        <v>2018</v>
      </c>
      <c r="O18" s="41">
        <v>745.8</v>
      </c>
      <c r="P18" s="42">
        <v>0.1596952262478617</v>
      </c>
      <c r="Q18" s="43"/>
    </row>
    <row r="19" spans="2:17" ht="15" customHeight="1" x14ac:dyDescent="0.25">
      <c r="B19" s="37">
        <v>2019</v>
      </c>
      <c r="C19" s="38">
        <v>2174691</v>
      </c>
      <c r="D19" s="39">
        <f t="shared" si="0"/>
        <v>0.13113689949551932</v>
      </c>
      <c r="N19" s="40">
        <v>2019</v>
      </c>
      <c r="O19" s="41">
        <v>849.6</v>
      </c>
      <c r="P19" s="42">
        <v>0.13917940466613032</v>
      </c>
      <c r="Q19" s="43"/>
    </row>
    <row r="20" spans="2:17" ht="15" customHeight="1" x14ac:dyDescent="0.25">
      <c r="B20" s="44">
        <v>2020</v>
      </c>
      <c r="C20" s="45">
        <v>1044364</v>
      </c>
      <c r="D20" s="39">
        <f t="shared" si="0"/>
        <v>-0.51976441710569454</v>
      </c>
      <c r="N20" s="40">
        <v>2020</v>
      </c>
      <c r="O20" s="46">
        <v>510.8</v>
      </c>
      <c r="P20" s="39">
        <v>-0.3987758945386064</v>
      </c>
      <c r="Q20" s="43"/>
    </row>
    <row r="21" spans="2:17" ht="15" customHeight="1" x14ac:dyDescent="0.25">
      <c r="B21" s="44">
        <v>2021</v>
      </c>
      <c r="C21" s="45">
        <v>1279150</v>
      </c>
      <c r="D21" s="39">
        <f t="shared" si="0"/>
        <v>0.22481242172269433</v>
      </c>
      <c r="N21" s="40">
        <v>2021</v>
      </c>
      <c r="O21" s="46">
        <v>512.20000000000005</v>
      </c>
      <c r="P21" s="39">
        <v>2.7407987470635664E-3</v>
      </c>
      <c r="Q21" s="43"/>
    </row>
    <row r="22" spans="2:17" ht="15" customHeight="1" thickBot="1" x14ac:dyDescent="0.3">
      <c r="B22" s="47">
        <v>2022</v>
      </c>
      <c r="C22" s="48">
        <v>1658962</v>
      </c>
      <c r="D22" s="51">
        <f t="shared" si="0"/>
        <v>0.29692530195833178</v>
      </c>
      <c r="N22" s="49">
        <v>2022</v>
      </c>
      <c r="O22" s="50">
        <v>925.3</v>
      </c>
      <c r="P22" s="51">
        <v>0.80652089027723517</v>
      </c>
      <c r="Q22" s="43"/>
    </row>
    <row r="23" spans="2:17" ht="15" customHeight="1" x14ac:dyDescent="0.25">
      <c r="Q23" s="43"/>
    </row>
    <row r="24" spans="2:17" ht="15" customHeight="1" thickBot="1" x14ac:dyDescent="0.3"/>
    <row r="25" spans="2:17" ht="33" customHeight="1" thickBot="1" x14ac:dyDescent="0.3">
      <c r="B25" s="28" t="s">
        <v>0</v>
      </c>
      <c r="C25" s="52" t="s">
        <v>2</v>
      </c>
      <c r="D25" s="53" t="s">
        <v>6</v>
      </c>
      <c r="N25" s="28" t="s">
        <v>0</v>
      </c>
      <c r="O25" s="54" t="s">
        <v>9</v>
      </c>
      <c r="P25" s="30" t="s">
        <v>6</v>
      </c>
    </row>
    <row r="26" spans="2:17" ht="15" customHeight="1" x14ac:dyDescent="0.25">
      <c r="B26" s="31">
        <v>2014</v>
      </c>
      <c r="C26" s="55">
        <v>13604</v>
      </c>
      <c r="D26" s="56" t="s">
        <v>7</v>
      </c>
      <c r="N26" s="34" t="s">
        <v>3</v>
      </c>
      <c r="O26" s="57">
        <v>4.3</v>
      </c>
      <c r="P26" s="58" t="s">
        <v>7</v>
      </c>
    </row>
    <row r="27" spans="2:17" ht="15" customHeight="1" x14ac:dyDescent="0.25">
      <c r="B27" s="37">
        <v>2015</v>
      </c>
      <c r="C27" s="59">
        <v>14299.1</v>
      </c>
      <c r="D27" s="39">
        <f>+C27/C26-1</f>
        <v>5.1095266098206471E-2</v>
      </c>
      <c r="N27" s="40" t="s">
        <v>4</v>
      </c>
      <c r="O27" s="46">
        <v>5</v>
      </c>
      <c r="P27" s="39">
        <f>+O27/O26-1</f>
        <v>0.16279069767441867</v>
      </c>
    </row>
    <row r="28" spans="2:17" ht="15" customHeight="1" x14ac:dyDescent="0.25">
      <c r="B28" s="37">
        <v>2016</v>
      </c>
      <c r="C28" s="59">
        <v>12275.4</v>
      </c>
      <c r="D28" s="39">
        <f t="shared" ref="D28:D34" si="1">+C28/C27-1</f>
        <v>-0.14152638977278298</v>
      </c>
      <c r="N28" s="40" t="s">
        <v>5</v>
      </c>
      <c r="O28" s="46">
        <v>5.0999999999999996</v>
      </c>
      <c r="P28" s="39">
        <f t="shared" ref="P28:P34" si="2">+O28/O27-1</f>
        <v>2.0000000000000018E-2</v>
      </c>
    </row>
    <row r="29" spans="2:17" ht="15" customHeight="1" x14ac:dyDescent="0.25">
      <c r="B29" s="37">
        <v>2017</v>
      </c>
      <c r="C29" s="59">
        <v>11723.9</v>
      </c>
      <c r="D29" s="39">
        <f t="shared" si="1"/>
        <v>-4.4927252879743196E-2</v>
      </c>
      <c r="N29" s="40">
        <v>2017</v>
      </c>
      <c r="O29" s="46">
        <v>4.5999999999999996</v>
      </c>
      <c r="P29" s="39">
        <f t="shared" si="2"/>
        <v>-9.8039215686274495E-2</v>
      </c>
    </row>
    <row r="30" spans="2:17" ht="15" customHeight="1" x14ac:dyDescent="0.25">
      <c r="B30" s="37">
        <v>2018</v>
      </c>
      <c r="C30" s="59">
        <v>14541</v>
      </c>
      <c r="D30" s="39">
        <f t="shared" si="1"/>
        <v>0.24028693523486222</v>
      </c>
      <c r="N30" s="40">
        <v>2018</v>
      </c>
      <c r="O30" s="46">
        <v>4.8</v>
      </c>
      <c r="P30" s="39">
        <f t="shared" si="2"/>
        <v>4.3478260869565188E-2</v>
      </c>
    </row>
    <row r="31" spans="2:17" ht="15" customHeight="1" x14ac:dyDescent="0.25">
      <c r="B31" s="37">
        <v>2019</v>
      </c>
      <c r="C31" s="59">
        <v>18293.099999999999</v>
      </c>
      <c r="D31" s="39">
        <f t="shared" si="1"/>
        <v>0.25803589849391373</v>
      </c>
      <c r="N31" s="40">
        <v>2019</v>
      </c>
      <c r="O31" s="46">
        <v>6.8</v>
      </c>
      <c r="P31" s="39">
        <f t="shared" si="2"/>
        <v>0.41666666666666674</v>
      </c>
    </row>
    <row r="32" spans="2:17" ht="15" customHeight="1" x14ac:dyDescent="0.25">
      <c r="B32" s="44">
        <v>2020</v>
      </c>
      <c r="C32" s="60">
        <v>9203</v>
      </c>
      <c r="D32" s="39">
        <f t="shared" si="1"/>
        <v>-0.49691413702434251</v>
      </c>
      <c r="N32" s="40">
        <v>2020</v>
      </c>
      <c r="O32" s="46">
        <v>4</v>
      </c>
      <c r="P32" s="39">
        <f>+O32/O31-1</f>
        <v>-0.41176470588235292</v>
      </c>
    </row>
    <row r="33" spans="2:24" ht="15" customHeight="1" x14ac:dyDescent="0.25">
      <c r="B33" s="37">
        <v>2021</v>
      </c>
      <c r="C33" s="60">
        <v>11423.4</v>
      </c>
      <c r="D33" s="39">
        <f t="shared" si="1"/>
        <v>0.24126915136368576</v>
      </c>
      <c r="N33" s="40">
        <v>2021</v>
      </c>
      <c r="O33" s="46">
        <v>5.3</v>
      </c>
      <c r="P33" s="39">
        <f t="shared" si="2"/>
        <v>0.32499999999999996</v>
      </c>
    </row>
    <row r="34" spans="2:24" ht="15" customHeight="1" thickBot="1" x14ac:dyDescent="0.3">
      <c r="B34" s="91">
        <v>2022</v>
      </c>
      <c r="C34" s="92">
        <v>11415.7</v>
      </c>
      <c r="D34" s="93">
        <f t="shared" si="1"/>
        <v>-6.7405500989192735E-4</v>
      </c>
      <c r="N34" s="49">
        <v>2022</v>
      </c>
      <c r="O34" s="50">
        <v>6.1</v>
      </c>
      <c r="P34" s="51">
        <f t="shared" si="2"/>
        <v>0.15094339622641506</v>
      </c>
    </row>
    <row r="35" spans="2:24" ht="15" customHeight="1" thickBot="1" x14ac:dyDescent="0.3">
      <c r="B35" s="61"/>
      <c r="C35" s="94"/>
      <c r="D35" s="95"/>
    </row>
    <row r="36" spans="2:24" ht="15" customHeight="1" x14ac:dyDescent="0.25"/>
    <row r="37" spans="2:24" ht="15" customHeight="1" x14ac:dyDescent="0.25"/>
    <row r="38" spans="2:24" ht="16.5" thickBot="1" x14ac:dyDescent="0.3"/>
    <row r="39" spans="2:24" ht="16.5" thickBot="1" x14ac:dyDescent="0.3">
      <c r="B39" s="114" t="s">
        <v>13</v>
      </c>
      <c r="C39" s="115"/>
    </row>
    <row r="40" spans="2:24" x14ac:dyDescent="0.25">
      <c r="B40" s="105" t="s">
        <v>14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7"/>
    </row>
    <row r="41" spans="2:24" x14ac:dyDescent="0.25">
      <c r="B41" s="108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10"/>
    </row>
    <row r="42" spans="2:24" ht="16.5" thickBot="1" x14ac:dyDescent="0.3">
      <c r="B42" s="111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3"/>
    </row>
  </sheetData>
  <mergeCells count="4">
    <mergeCell ref="A2:E7"/>
    <mergeCell ref="B10:X10"/>
    <mergeCell ref="B40:X42"/>
    <mergeCell ref="B39:C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tabSelected="1" topLeftCell="A16" workbookViewId="0">
      <selection activeCell="Z29" sqref="Z29"/>
    </sheetView>
  </sheetViews>
  <sheetFormatPr defaultRowHeight="16.5" x14ac:dyDescent="0.3"/>
  <cols>
    <col min="1" max="3" width="9.140625" style="1"/>
    <col min="4" max="4" width="19.85546875" style="1" customWidth="1"/>
    <col min="5" max="9" width="9.140625" style="1"/>
    <col min="10" max="10" width="9.140625" style="1" customWidth="1"/>
    <col min="11" max="11" width="9.140625" style="1"/>
    <col min="12" max="12" width="16.28515625" style="1" customWidth="1"/>
    <col min="13" max="16384" width="9.140625" style="1"/>
  </cols>
  <sheetData>
    <row r="2" spans="2:24" x14ac:dyDescent="0.3">
      <c r="B2" s="116"/>
      <c r="C2" s="116"/>
      <c r="D2" s="116"/>
      <c r="E2" s="116"/>
    </row>
    <row r="3" spans="2:24" x14ac:dyDescent="0.3">
      <c r="B3" s="116"/>
      <c r="C3" s="116"/>
      <c r="D3" s="116"/>
      <c r="E3" s="116"/>
      <c r="K3" s="96"/>
      <c r="L3" s="96"/>
      <c r="M3" s="96"/>
      <c r="N3" s="96"/>
      <c r="O3" s="96"/>
    </row>
    <row r="4" spans="2:24" x14ac:dyDescent="0.3">
      <c r="B4" s="116"/>
      <c r="C4" s="116"/>
      <c r="D4" s="116"/>
      <c r="E4" s="116"/>
      <c r="K4" s="96"/>
      <c r="L4" s="96"/>
      <c r="M4" s="96"/>
      <c r="N4" s="96"/>
      <c r="O4" s="96"/>
    </row>
    <row r="5" spans="2:24" x14ac:dyDescent="0.3">
      <c r="B5" s="116"/>
      <c r="C5" s="116"/>
      <c r="D5" s="116"/>
      <c r="E5" s="116"/>
      <c r="K5" s="96"/>
      <c r="L5" s="97">
        <f>+E15+E16+E17</f>
        <v>0.20810208808242181</v>
      </c>
      <c r="M5" s="96"/>
      <c r="N5" s="96"/>
      <c r="O5" s="96"/>
    </row>
    <row r="6" spans="2:24" x14ac:dyDescent="0.3">
      <c r="B6" s="116"/>
      <c r="C6" s="116"/>
      <c r="D6" s="116"/>
      <c r="E6" s="116"/>
      <c r="K6" s="96"/>
      <c r="L6" s="98">
        <f>+L5/3</f>
        <v>6.9367362694140608E-2</v>
      </c>
      <c r="M6" s="96"/>
      <c r="N6" s="96"/>
      <c r="O6" s="96"/>
    </row>
    <row r="7" spans="2:24" x14ac:dyDescent="0.3">
      <c r="B7" s="116"/>
      <c r="C7" s="116"/>
      <c r="D7" s="116"/>
      <c r="E7" s="116"/>
      <c r="K7" s="96"/>
      <c r="L7" s="96"/>
      <c r="M7" s="96"/>
      <c r="N7" s="96"/>
      <c r="O7" s="96"/>
    </row>
    <row r="8" spans="2:24" x14ac:dyDescent="0.3">
      <c r="B8" s="116"/>
      <c r="C8" s="116"/>
      <c r="D8" s="116"/>
      <c r="E8" s="116"/>
    </row>
    <row r="10" spans="2:24" ht="17.25" thickBot="1" x14ac:dyDescent="0.35"/>
    <row r="11" spans="2:24" ht="19.5" thickBot="1" x14ac:dyDescent="0.35">
      <c r="C11" s="117" t="s">
        <v>17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9"/>
    </row>
    <row r="12" spans="2:24" ht="17.25" thickBot="1" x14ac:dyDescent="0.35"/>
    <row r="13" spans="2:24" ht="25.5" customHeight="1" thickBot="1" x14ac:dyDescent="0.35">
      <c r="C13" s="2" t="s">
        <v>0</v>
      </c>
      <c r="D13" s="14" t="s">
        <v>11</v>
      </c>
      <c r="E13" s="17" t="s">
        <v>6</v>
      </c>
      <c r="M13" s="2" t="s">
        <v>0</v>
      </c>
      <c r="N13" s="3" t="s">
        <v>8</v>
      </c>
      <c r="O13" s="4" t="s">
        <v>6</v>
      </c>
    </row>
    <row r="14" spans="2:24" ht="16.5" customHeight="1" x14ac:dyDescent="0.3">
      <c r="C14" s="18">
        <v>2024</v>
      </c>
      <c r="D14" s="19">
        <v>2445240</v>
      </c>
      <c r="E14" s="62" t="s">
        <v>7</v>
      </c>
      <c r="M14" s="86">
        <v>2024</v>
      </c>
      <c r="N14" s="87">
        <v>1044.7</v>
      </c>
      <c r="O14" s="88" t="s">
        <v>7</v>
      </c>
    </row>
    <row r="15" spans="2:24" ht="16.5" customHeight="1" x14ac:dyDescent="0.3">
      <c r="C15" s="7">
        <v>2025</v>
      </c>
      <c r="D15" s="15">
        <v>2711329</v>
      </c>
      <c r="E15" s="20">
        <f>+D15/D14-1</f>
        <v>0.10881917521388496</v>
      </c>
      <c r="M15" s="8">
        <v>2025</v>
      </c>
      <c r="N15" s="6">
        <v>1144.7</v>
      </c>
      <c r="O15" s="10">
        <v>6.3E-2</v>
      </c>
    </row>
    <row r="16" spans="2:24" ht="16.5" customHeight="1" x14ac:dyDescent="0.3">
      <c r="C16" s="7">
        <v>2026</v>
      </c>
      <c r="D16" s="15">
        <v>2889367</v>
      </c>
      <c r="E16" s="20">
        <f t="shared" ref="E16:E19" si="0">+D16/D15-1</f>
        <v>6.5664476719719422E-2</v>
      </c>
      <c r="M16" s="8">
        <v>2026</v>
      </c>
      <c r="N16" s="6">
        <v>1177.2</v>
      </c>
      <c r="O16" s="10">
        <f t="shared" ref="O16:O19" si="1">+N16/N15-1</f>
        <v>2.8391718354153994E-2</v>
      </c>
    </row>
    <row r="17" spans="3:15" ht="16.5" customHeight="1" x14ac:dyDescent="0.3">
      <c r="C17" s="67">
        <v>2027</v>
      </c>
      <c r="D17" s="68">
        <v>2986503</v>
      </c>
      <c r="E17" s="69">
        <f t="shared" si="0"/>
        <v>3.3618436148817432E-2</v>
      </c>
      <c r="M17" s="9">
        <v>2027</v>
      </c>
      <c r="N17" s="79">
        <v>1209.7</v>
      </c>
      <c r="O17" s="80">
        <f t="shared" si="1"/>
        <v>2.76078831124702E-2</v>
      </c>
    </row>
    <row r="18" spans="3:15" ht="16.5" customHeight="1" x14ac:dyDescent="0.3">
      <c r="C18" s="67">
        <v>2028</v>
      </c>
      <c r="D18" s="71">
        <v>3121412</v>
      </c>
      <c r="E18" s="69">
        <f t="shared" si="0"/>
        <v>4.5172899541704892E-2</v>
      </c>
      <c r="M18" s="9">
        <v>2028</v>
      </c>
      <c r="N18" s="6">
        <v>1305.2</v>
      </c>
      <c r="O18" s="80">
        <f t="shared" si="1"/>
        <v>7.8945193023063576E-2</v>
      </c>
    </row>
    <row r="19" spans="3:15" ht="16.5" customHeight="1" thickBot="1" x14ac:dyDescent="0.35">
      <c r="C19" s="74">
        <v>2029</v>
      </c>
      <c r="D19" s="83">
        <v>3325416</v>
      </c>
      <c r="E19" s="21">
        <f t="shared" si="0"/>
        <v>6.5356319511810756E-2</v>
      </c>
      <c r="M19" s="90">
        <v>2029</v>
      </c>
      <c r="N19" s="11">
        <v>1421.6</v>
      </c>
      <c r="O19" s="100">
        <f t="shared" si="1"/>
        <v>8.918173460006118E-2</v>
      </c>
    </row>
    <row r="20" spans="3:15" ht="16.5" customHeight="1" x14ac:dyDescent="0.3"/>
    <row r="21" spans="3:15" ht="16.5" customHeight="1" x14ac:dyDescent="0.3">
      <c r="C21" s="96"/>
      <c r="D21" s="97">
        <f>+E15+E16+E17</f>
        <v>0.20810208808242181</v>
      </c>
      <c r="E21" s="98">
        <f>+D21/3</f>
        <v>6.9367362694140608E-2</v>
      </c>
    </row>
    <row r="22" spans="3:15" ht="16.5" customHeight="1" thickBot="1" x14ac:dyDescent="0.35"/>
    <row r="23" spans="3:15" ht="22.5" customHeight="1" thickBot="1" x14ac:dyDescent="0.35">
      <c r="C23" s="2" t="s">
        <v>0</v>
      </c>
      <c r="D23" s="14" t="s">
        <v>12</v>
      </c>
      <c r="E23" s="17" t="s">
        <v>6</v>
      </c>
      <c r="M23" s="2" t="s">
        <v>0</v>
      </c>
      <c r="N23" s="5" t="s">
        <v>9</v>
      </c>
      <c r="O23" s="4" t="s">
        <v>6</v>
      </c>
    </row>
    <row r="24" spans="3:15" ht="16.5" customHeight="1" thickBot="1" x14ac:dyDescent="0.35">
      <c r="C24" s="18">
        <v>2024</v>
      </c>
      <c r="D24" s="22">
        <v>18027</v>
      </c>
      <c r="E24" s="62" t="s">
        <v>7</v>
      </c>
      <c r="M24" s="86">
        <v>2024</v>
      </c>
      <c r="N24" s="89">
        <v>1789.2</v>
      </c>
      <c r="O24" s="62" t="s">
        <v>7</v>
      </c>
    </row>
    <row r="25" spans="3:15" ht="16.5" customHeight="1" thickBot="1" x14ac:dyDescent="0.35">
      <c r="C25" s="18">
        <v>2025</v>
      </c>
      <c r="D25" s="16">
        <v>19999.900000000001</v>
      </c>
      <c r="E25" s="20">
        <f>+D25/D24-1</f>
        <v>0.10944139346535753</v>
      </c>
      <c r="M25" s="9">
        <v>2025</v>
      </c>
      <c r="N25" s="65">
        <v>1799.3</v>
      </c>
      <c r="O25" s="12">
        <f>+N25/N24-1</f>
        <v>5.6449809970935405E-3</v>
      </c>
    </row>
    <row r="26" spans="3:15" ht="16.5" customHeight="1" thickBot="1" x14ac:dyDescent="0.35">
      <c r="C26" s="18">
        <v>2026</v>
      </c>
      <c r="D26" s="16">
        <v>21285.5</v>
      </c>
      <c r="E26" s="20">
        <f t="shared" ref="E26:E29" si="2">+D26/D25-1</f>
        <v>6.4280321401606999E-2</v>
      </c>
      <c r="M26" s="9">
        <v>2026</v>
      </c>
      <c r="N26" s="65">
        <v>1802.1</v>
      </c>
      <c r="O26" s="12">
        <f t="shared" ref="O26:O29" si="3">+N26/N25-1</f>
        <v>1.5561607291725288E-3</v>
      </c>
    </row>
    <row r="27" spans="3:15" ht="17.25" customHeight="1" thickBot="1" x14ac:dyDescent="0.35">
      <c r="C27" s="72">
        <v>2027</v>
      </c>
      <c r="D27" s="77">
        <v>21665.8</v>
      </c>
      <c r="E27" s="69">
        <f t="shared" si="2"/>
        <v>1.7866622818350386E-2</v>
      </c>
      <c r="M27" s="81">
        <v>2027</v>
      </c>
      <c r="N27" s="82">
        <v>1865.8</v>
      </c>
      <c r="O27" s="76">
        <f t="shared" si="3"/>
        <v>3.5347649963930916E-2</v>
      </c>
    </row>
    <row r="28" spans="3:15" ht="17.25" customHeight="1" thickBot="1" x14ac:dyDescent="0.35">
      <c r="C28" s="72">
        <v>2028</v>
      </c>
      <c r="D28" s="78">
        <v>22125</v>
      </c>
      <c r="E28" s="69">
        <f t="shared" si="2"/>
        <v>2.1194693941603893E-2</v>
      </c>
      <c r="M28" s="81">
        <v>2028</v>
      </c>
      <c r="N28" s="65">
        <v>1902.4</v>
      </c>
      <c r="O28" s="76">
        <f t="shared" si="3"/>
        <v>1.9616250401972346E-2</v>
      </c>
    </row>
    <row r="29" spans="3:15" ht="17.25" customHeight="1" thickBot="1" x14ac:dyDescent="0.35">
      <c r="C29" s="84">
        <v>2029</v>
      </c>
      <c r="D29" s="85">
        <v>23014</v>
      </c>
      <c r="E29" s="21">
        <f t="shared" si="2"/>
        <v>4.0180790960451906E-2</v>
      </c>
      <c r="M29" s="90">
        <v>2029</v>
      </c>
      <c r="N29" s="66">
        <v>1982.8</v>
      </c>
      <c r="O29" s="13">
        <f t="shared" si="3"/>
        <v>4.226240538267434E-2</v>
      </c>
    </row>
    <row r="31" spans="3:15" x14ac:dyDescent="0.3">
      <c r="E31" s="63">
        <f>+E25+E26+E27</f>
        <v>0.19158833768531491</v>
      </c>
    </row>
    <row r="32" spans="3:15" x14ac:dyDescent="0.3">
      <c r="E32" s="64">
        <f>+E31/3</f>
        <v>6.3862779228438304E-2</v>
      </c>
    </row>
    <row r="33" spans="3:24" ht="17.25" thickBot="1" x14ac:dyDescent="0.35"/>
    <row r="34" spans="3:24" x14ac:dyDescent="0.3">
      <c r="C34" s="105" t="s">
        <v>18</v>
      </c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1"/>
    </row>
    <row r="35" spans="3:24" ht="24" customHeight="1" x14ac:dyDescent="0.3">
      <c r="C35" s="122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4"/>
    </row>
    <row r="36" spans="3:24" x14ac:dyDescent="0.3">
      <c r="C36" s="122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4"/>
    </row>
    <row r="37" spans="3:24" x14ac:dyDescent="0.3">
      <c r="C37" s="122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4"/>
    </row>
    <row r="38" spans="3:24" ht="27.75" customHeight="1" x14ac:dyDescent="0.3">
      <c r="C38" s="122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4"/>
    </row>
    <row r="39" spans="3:24" x14ac:dyDescent="0.3">
      <c r="C39" s="122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4"/>
    </row>
    <row r="40" spans="3:24" x14ac:dyDescent="0.3">
      <c r="C40" s="122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4"/>
    </row>
    <row r="41" spans="3:24" ht="17.25" thickBot="1" x14ac:dyDescent="0.35">
      <c r="C41" s="125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7"/>
    </row>
    <row r="43" spans="3:24" ht="17.25" thickBot="1" x14ac:dyDescent="0.35"/>
    <row r="44" spans="3:24" ht="17.25" thickBot="1" x14ac:dyDescent="0.35">
      <c r="C44" s="2" t="s">
        <v>0</v>
      </c>
      <c r="D44" s="14" t="s">
        <v>15</v>
      </c>
      <c r="E44" s="17" t="s">
        <v>6</v>
      </c>
      <c r="K44" s="2" t="s">
        <v>0</v>
      </c>
      <c r="L44" s="14" t="s">
        <v>16</v>
      </c>
      <c r="M44" s="17" t="s">
        <v>6</v>
      </c>
    </row>
    <row r="45" spans="3:24" x14ac:dyDescent="0.3">
      <c r="C45" s="7">
        <v>2024</v>
      </c>
      <c r="D45" s="19">
        <v>81636</v>
      </c>
      <c r="E45" s="62" t="s">
        <v>7</v>
      </c>
      <c r="F45" s="96"/>
      <c r="G45" s="96"/>
      <c r="H45" s="96"/>
      <c r="I45" s="96"/>
      <c r="J45" s="96"/>
      <c r="K45" s="18">
        <v>2024</v>
      </c>
      <c r="L45" s="19">
        <v>22348</v>
      </c>
      <c r="M45" s="62" t="s">
        <v>7</v>
      </c>
    </row>
    <row r="46" spans="3:24" x14ac:dyDescent="0.3">
      <c r="C46" s="7">
        <v>2025</v>
      </c>
      <c r="D46" s="15">
        <v>88983</v>
      </c>
      <c r="E46" s="20">
        <f>+D46/D45-1</f>
        <v>8.99970601205351E-2</v>
      </c>
      <c r="F46" s="96"/>
      <c r="G46" s="96"/>
      <c r="H46" s="96"/>
      <c r="I46" s="96"/>
      <c r="J46" s="96"/>
      <c r="K46" s="7">
        <v>2025</v>
      </c>
      <c r="L46" s="15">
        <v>24587</v>
      </c>
      <c r="M46" s="20">
        <f>+L46/L45-1</f>
        <v>0.10018793628065148</v>
      </c>
    </row>
    <row r="47" spans="3:24" x14ac:dyDescent="0.3">
      <c r="C47" s="7">
        <v>2026</v>
      </c>
      <c r="D47" s="15">
        <v>95212</v>
      </c>
      <c r="E47" s="20">
        <f t="shared" ref="E47:E50" si="4">+D47/D46-1</f>
        <v>7.0002135239315422E-2</v>
      </c>
      <c r="F47" s="96"/>
      <c r="G47" s="97">
        <f>+E46+E47+E48</f>
        <v>0.17165738970510103</v>
      </c>
      <c r="H47" s="98">
        <f>+G47/3</f>
        <v>5.721912990170034E-2</v>
      </c>
      <c r="I47" s="96"/>
      <c r="J47" s="96"/>
      <c r="K47" s="7">
        <v>2026</v>
      </c>
      <c r="L47" s="15">
        <v>25632</v>
      </c>
      <c r="M47" s="20">
        <f t="shared" ref="M47:M50" si="5">+L47/L46-1</f>
        <v>4.2502135274738784E-2</v>
      </c>
    </row>
    <row r="48" spans="3:24" ht="17.25" thickBot="1" x14ac:dyDescent="0.35">
      <c r="C48" s="67">
        <v>2027</v>
      </c>
      <c r="D48" s="68">
        <v>96322</v>
      </c>
      <c r="E48" s="69">
        <f t="shared" si="4"/>
        <v>1.1658194345250505E-2</v>
      </c>
      <c r="F48" s="96"/>
      <c r="G48" s="96"/>
      <c r="H48" s="96"/>
      <c r="I48" s="96"/>
      <c r="J48" s="96"/>
      <c r="K48" s="67">
        <v>2027</v>
      </c>
      <c r="L48" s="68">
        <v>25886</v>
      </c>
      <c r="M48" s="69">
        <f t="shared" si="5"/>
        <v>9.9094881398251733E-3</v>
      </c>
    </row>
    <row r="49" spans="3:14" ht="17.25" thickBot="1" x14ac:dyDescent="0.35">
      <c r="C49" s="72">
        <v>2028</v>
      </c>
      <c r="D49" s="73">
        <v>97852</v>
      </c>
      <c r="E49" s="69">
        <f t="shared" si="4"/>
        <v>1.5884221673138077E-2</v>
      </c>
      <c r="F49" s="96"/>
      <c r="G49" s="96"/>
      <c r="H49" s="96"/>
      <c r="I49" s="96"/>
      <c r="J49" s="96"/>
      <c r="K49" s="67">
        <v>2028</v>
      </c>
      <c r="L49" s="71">
        <v>26325</v>
      </c>
      <c r="M49" s="69">
        <f t="shared" si="5"/>
        <v>1.6958973962759805E-2</v>
      </c>
    </row>
    <row r="50" spans="3:14" ht="17.25" thickBot="1" x14ac:dyDescent="0.35">
      <c r="C50" s="74">
        <v>2029</v>
      </c>
      <c r="D50" s="73">
        <v>98235</v>
      </c>
      <c r="E50" s="76">
        <f t="shared" si="4"/>
        <v>3.9140743163144087E-3</v>
      </c>
      <c r="F50" s="96"/>
      <c r="G50" s="96"/>
      <c r="H50" s="96"/>
      <c r="I50" s="96"/>
      <c r="J50" s="96"/>
      <c r="K50" s="74">
        <v>2029</v>
      </c>
      <c r="L50" s="75">
        <v>26745</v>
      </c>
      <c r="M50" s="21">
        <f t="shared" si="5"/>
        <v>1.5954415954416046E-2</v>
      </c>
    </row>
    <row r="51" spans="3:14" x14ac:dyDescent="0.3">
      <c r="C51" s="70"/>
      <c r="D51" s="70"/>
      <c r="E51" s="70"/>
      <c r="F51" s="96"/>
      <c r="G51" s="96"/>
      <c r="H51" s="96"/>
      <c r="I51" s="96"/>
      <c r="J51" s="96"/>
      <c r="K51" s="96"/>
      <c r="L51" s="97">
        <f>+M46+M47+M48</f>
        <v>0.15259955969521544</v>
      </c>
      <c r="M51" s="96"/>
      <c r="N51" s="96"/>
    </row>
    <row r="52" spans="3:14" x14ac:dyDescent="0.3">
      <c r="F52" s="99"/>
      <c r="G52" s="96"/>
      <c r="H52" s="96"/>
      <c r="I52" s="97">
        <f>+H47+L52+E32+E21</f>
        <v>0.24131579172268441</v>
      </c>
      <c r="J52" s="98">
        <f>+I52/4</f>
        <v>6.0328947930671104E-2</v>
      </c>
      <c r="K52" s="96"/>
      <c r="L52" s="98">
        <f>+L51/3</f>
        <v>5.0866519898405148E-2</v>
      </c>
      <c r="M52" s="96"/>
      <c r="N52" s="96"/>
    </row>
  </sheetData>
  <mergeCells count="3">
    <mergeCell ref="B2:E8"/>
    <mergeCell ref="C11:X11"/>
    <mergeCell ref="C34:X4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Evolução do Transporte Aéreo</vt:lpstr>
      <vt:lpstr>Projecção do Transporte Aéreo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Maura Laice</cp:lastModifiedBy>
  <dcterms:created xsi:type="dcterms:W3CDTF">2023-06-15T07:09:56Z</dcterms:created>
  <dcterms:modified xsi:type="dcterms:W3CDTF">2025-03-14T12:50:30Z</dcterms:modified>
</cp:coreProperties>
</file>